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Лист1" sheetId="1" r:id="rId1"/>
    <sheet name="Лист2" sheetId="2" r:id="rId2"/>
    <sheet name="Лист3" sheetId="3" r:id="rId3"/>
  </sheets>
  <definedNames>
    <definedName name="_xlnm.Print_Area" localSheetId="2">'Лист3'!$A$1:$N$25</definedName>
  </definedNames>
  <calcPr fullCalcOnLoad="1"/>
</workbook>
</file>

<file path=xl/sharedStrings.xml><?xml version="1.0" encoding="utf-8"?>
<sst xmlns="http://schemas.openxmlformats.org/spreadsheetml/2006/main" count="79" uniqueCount="46">
  <si>
    <t>Объект закупки</t>
  </si>
  <si>
    <t>Основные характеристики объекта закупки</t>
  </si>
  <si>
    <t>Цены поставщиков (исполнителей, подрядчиков), рублей</t>
  </si>
  <si>
    <t>Коэффициент вариации</t>
  </si>
  <si>
    <t>Количество источников ценовой информации</t>
  </si>
  <si>
    <t>Количество</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</si>
  <si>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</si>
  <si>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</si>
  <si>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</si>
  <si>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</si>
  <si>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</si>
  <si>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шт.</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</si>
  <si>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</si>
  <si>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Запрос на предоставление ценовой информации направлялся пяти потенциальным поставщикам, ценовые предложения получены от пяти потенциальных поставщиков.</t>
  </si>
  <si>
    <t>** Расчет начальной (максимальной) цены гражданско-правового договора производится путем сложения начальных (максимальных) цен по позициям.</t>
  </si>
  <si>
    <t>ОБОСНОВАНИЕ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</si>
  <si>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</si>
  <si>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 xml:space="preserve">Начальная (максимальная) цена гражданско-правового договора**, руб. </t>
  </si>
  <si>
    <t>Дата подготовки обоснования начальной (максимальной) цены гражданско-правового договора: 29.08.2014 г.</t>
  </si>
  <si>
    <t>Поставщик №1  Исх 1121 от 28.07.2014г. Вх. 1342 от 31.07.2014г.</t>
  </si>
  <si>
    <t>Поставщик №2  Исх 1122 от 28.07.2014г. Вх 1345 от 01.08.2014г.</t>
  </si>
  <si>
    <t>Поставщик №3  Исх 1123 от 28.07.2014г. Вх 1333 от 30.07.2014г.</t>
  </si>
  <si>
    <t>Поставщик №4  Исх 1124 от 28.07.2014г. Вх 1343 от 31.07.2014г.</t>
  </si>
  <si>
    <t>Поставщик №5  Исх 1125 от 28.07.2014г. Вх 1341 от 31.07.2014г.</t>
  </si>
  <si>
    <t>Демонстрационный физический комплекс</t>
  </si>
  <si>
    <t>Предназначен для демонстрациии опытов по физике. В комлект должны входить: система электропитания столов, газодувка и вакуумный насос. Не менее 4х  розеток 220В. Мест для хранения должно быть не мнее 2 средних ящиков, не менее 1 большого, который запирается на ключ, не менее 2 малых ящиков. ГОСТ 18607-93</t>
  </si>
  <si>
    <t>Стол ученический лабораторный физический</t>
  </si>
  <si>
    <t>Длина не менее 1199мм не более 1200мм, ширина не менее 599мм не более 600мм, высота не менее 759мм не более 760мм. Вес не более 43,5кг.Металлический каркас, закругленные углы столешницы, столешница волнообразная из ламината. Позволяет разместить необходимое демонстрационное оборудование, обеспечивает электропитание. На столе должно быть не менее 2 розеток 42В. Должен быть оборудован подъемным лифтом для размещения микролабораторных принадлежностей.</t>
  </si>
  <si>
    <t>Стул ученический на полозьях</t>
  </si>
  <si>
    <t>размеры не менее 379*389*459мм не более 380*390*460мм, каркас из профильной трубы сечением не менее24*24мм не более 25*25мм, окраска износостойкой порошковой краской серого цвета, сиденье и спинка эргономичной формы из гнутоклеенной фанеры толщиной не менее 8мм не более 9мм, покрытой бесцветным трехслойным лаком. Торцы труб должны быть закрыты пластиковыми заглушками, ножки стула имеют пластмассовые опоры.</t>
  </si>
  <si>
    <t>Стол письменный для учителя</t>
  </si>
  <si>
    <t>размеры не менее 1199*7499*719мм не более 1200*750*720мм, металлическая тумба, запираемая на ключ, столешница серого цвета из ламината, ГОСТ 18313-93</t>
  </si>
  <si>
    <t>цена единицы товара, руб.</t>
  </si>
  <si>
    <t>"Приобретение укомплектованной мебели для кабинета физики"</t>
  </si>
  <si>
    <t>УТВЕРЖДАЮ:   Директор Лицея им. Г.Ф. Атякшева ________________ Е.Ю. Павлюк
        М.П.</t>
  </si>
  <si>
    <t>Дата подготовки обоснования начальной (максимальной) цены гражданско-правового договора: 03.09.2014 г.</t>
  </si>
  <si>
    <t>Тумба</t>
  </si>
  <si>
    <t>Стол демонстрационный для кабинета физики</t>
  </si>
  <si>
    <t>размеры не менее 379*389*459мм и не более 380*390*460мм, каркас из профильной трубы сечением не менее 24*24мм и не более 25*25мм, окраска износостойкой порошковой краской серого цвета, сиденье и спинка эргономичной формы из гнутоклеенной фанеры толщиной не менее 8мм и не более 9мм, покрытой бесцветным трехслойным лаком. Торцы труб должны быть закрыты пластиковыми заглушками, ножки стула имеют пластмассовые опоры.</t>
  </si>
  <si>
    <t>длина не менее 1100мм и не более 1300мм, ширина не менее 550мм и не более 650мм, высота от пола до столешницы не менее 700мм и не более 800мм, столешница серого цвета из влагостойкого ламината.</t>
  </si>
  <si>
    <t>"Поставка  мебели для кабинета физики"</t>
  </si>
  <si>
    <t>Стол ученический лабораторный для кабинета физики с выдвижным блоком</t>
  </si>
  <si>
    <t xml:space="preserve">Длина: не менее 2300 мм и не более 2500мм
Ширина: не менее 700 мм и не более 800мм
Высота: не менее 850мм и не более 950мм     Столешница из ламинированного ДСП, толщиной не менее 26мм. Основа стола из металлического сварного каркаса из стальной трубы, толщиной не менее 2мм.                              Комплектуется:
- не менее 4 розеток 220 В. 
- тумблеры подключения линии не менее 3 шт. 
- автомат не менее 10А и не более 11А  не менее 3 шт. 
- розетки 42 В не менее 3 шт.
- устройство для разрежения воздуха "вакуумный насос".  
</t>
  </si>
  <si>
    <t>Кол-во</t>
  </si>
  <si>
    <t xml:space="preserve">Длина не менее 1100мм и не более 1300мм, ширина не менее 550мм и не более 650мм, высота не менее 700мм и не более 800мм. Металлический каркас, закругленные углы столешницы, столешница  из ламинированной влагостойкой ДСП толщиной не менее 25мм.  Цвет серый. На столе должно быть не менее 2 розеток 42В. Стол должен быть оборудован подвижным блоком и выдвигаться вверх, габариты блока не менее 1190мм*185мм и не более 1200мм*190мм.  </t>
  </si>
  <si>
    <t>подкатная, правая дверь. Цвет серый. Длина не менее 400мм и не более 450мм, ширина не менее 450мм и не более 500мм, высота не менее 650мм и не более 700мм</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</si>
</sst>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5">
    <font>
      <sz val="10"/>
      <name val="Arial"/>
      <family val="0"/>
    </font>
    <font>
      <b/>
      <sz val="12"/>
      <name val="Times New Roman"/>
      <family val="1"/>
    </font>
    <font>
      <sz val="12"/>
      <name val="Times New Roman"/>
      <family val="1"/>
    </font>
    <font>
      <sz val="12"/>
      <color indexed="8"/>
      <name val="Times New Roman"/>
      <family val="1"/>
    </font>
    <font>
      <sz val="11"/>
      <name val="Times New Roman"/>
      <family val="1"/>
    </font>
    <font>
      <sz val="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1">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4" fontId="1" fillId="0" borderId="10" xfId="0" applyNumberFormat="1" applyFont="1" applyBorder="1" applyAlignment="1">
      <alignment horizontal="center"/>
    </xf>
    <xf numFmtId="0" fontId="0" fillId="0" borderId="0" xfId="0" applyAlignment="1">
      <alignment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 fontId="0" fillId="0" borderId="0" xfId="0" applyNumberFormat="1" applyAlignment="1">
      <alignment/>
    </xf>
    <xf numFmtId="0" fontId="1" fillId="0" borderId="11" xfId="0" applyFont="1" applyBorder="1" applyAlignment="1">
      <alignment horizontal="center"/>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vertical="top" wrapText="1"/>
    </xf>
    <xf numFmtId="0" fontId="1"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left"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left" wrapText="1"/>
    </xf>
    <xf numFmtId="0" fontId="2" fillId="0" borderId="10" xfId="0" applyFont="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19</xdr:row>
      <xdr:rowOff>57150</xdr:rowOff>
    </xdr:from>
    <xdr:to>
      <xdr:col>2</xdr:col>
      <xdr:colOff>542925</xdr:colOff>
      <xdr:row>21</xdr:row>
      <xdr:rowOff>133350</xdr:rowOff>
    </xdr:to>
    <xdr:sp>
      <xdr:nvSpPr>
        <xdr:cNvPr id="1" name="Picture 2"/>
        <xdr:cNvSpPr>
          <a:spLocks noChangeAspect="1"/>
        </xdr:cNvSpPr>
      </xdr:nvSpPr>
      <xdr:spPr>
        <a:xfrm>
          <a:off x="695325" y="14535150"/>
          <a:ext cx="1666875" cy="400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3"/>
  <sheetViews>
    <sheetView tabSelected="1" view="pageBreakPreview" zoomScaleSheetLayoutView="100" zoomScalePageLayoutView="0" workbookViewId="0" topLeftCell="A1">
      <selection activeCell="G22" sqref="G22"/>
    </sheetView>
  </sheetViews>
  <sheetFormatPr defaultColWidth="9.140625" defaultRowHeight="12.75"/>
  <cols>
    <col min="1" max="1" width="5.421875" style="0" customWidth="1"/>
    <col min="2" max="2" width="21.8515625" style="0" customWidth="1"/>
    <col min="3" max="3" width="8.140625" style="0" customWidth="1"/>
    <col min="4" max="4" width="10.421875" style="0" customWidth="1"/>
    <col min="5" max="5" width="34.57421875" style="0" customWidth="1"/>
    <col min="6" max="6" width="13.140625" style="0" customWidth="1"/>
    <col min="7" max="7" width="13.8515625" style="0" customWidth="1"/>
    <col min="8" max="11" width="11.7109375" style="0" customWidth="1"/>
    <col min="12" max="12" width="14.140625" style="0" customWidth="1"/>
    <col min="13" max="13" width="16.7109375" style="0" customWidth="1"/>
    <col min="14" max="14" width="19.57421875" style="0" customWidth="1"/>
    <col min="16" max="16" width="10.140625" style="0" bestFit="1" customWidth="1"/>
    <col min="17" max="17" width="16.421875" style="0" customWidth="1"/>
    <col min="18" max="18" width="10.140625" style="0" bestFit="1" customWidth="1"/>
  </cols>
  <sheetData>
    <row r="1" spans="11:14" ht="65.25" customHeight="1">
      <c r="K1" s="22" t="s">
        <v>34</v>
      </c>
      <c r="L1" s="22"/>
      <c r="M1" s="22"/>
      <c r="N1" s="22"/>
    </row>
    <row r="2" spans="1:14" ht="19.5" customHeight="1">
      <c r="A2" s="23" t="s">
        <v>15</v>
      </c>
      <c r="B2" s="23"/>
      <c r="C2" s="23"/>
      <c r="D2" s="23"/>
      <c r="E2" s="23"/>
      <c r="F2" s="23"/>
      <c r="G2" s="23"/>
      <c r="H2" s="23"/>
      <c r="I2" s="23"/>
      <c r="J2" s="23"/>
      <c r="K2" s="23"/>
      <c r="L2" s="23"/>
      <c r="M2" s="23"/>
      <c r="N2" s="23"/>
    </row>
    <row r="3" spans="1:14" ht="17.25" customHeight="1">
      <c r="A3" s="24" t="s">
        <v>40</v>
      </c>
      <c r="B3" s="24"/>
      <c r="C3" s="24"/>
      <c r="D3" s="24"/>
      <c r="E3" s="24"/>
      <c r="F3" s="24"/>
      <c r="G3" s="24"/>
      <c r="H3" s="24"/>
      <c r="I3" s="24"/>
      <c r="J3" s="24"/>
      <c r="K3" s="24"/>
      <c r="L3" s="24"/>
      <c r="M3" s="24"/>
      <c r="N3" s="24"/>
    </row>
    <row r="4" spans="1:14" ht="10.5" customHeight="1">
      <c r="A4" s="10"/>
      <c r="B4" s="10"/>
      <c r="C4" s="10"/>
      <c r="D4" s="10"/>
      <c r="E4" s="10"/>
      <c r="F4" s="10"/>
      <c r="G4" s="10"/>
      <c r="H4" s="10"/>
      <c r="I4" s="10"/>
      <c r="J4" s="10"/>
      <c r="K4" s="10"/>
      <c r="L4" s="10"/>
      <c r="M4" s="10"/>
      <c r="N4" s="10"/>
    </row>
    <row r="5" spans="1:14" ht="15.75">
      <c r="A5" s="11" t="s">
        <v>35</v>
      </c>
      <c r="B5" s="11"/>
      <c r="C5" s="11"/>
      <c r="D5" s="11"/>
      <c r="E5" s="11"/>
      <c r="F5" s="11"/>
      <c r="G5" s="11"/>
      <c r="H5" s="11"/>
      <c r="I5" s="11"/>
      <c r="J5" s="11"/>
      <c r="K5" s="11"/>
      <c r="L5" s="11"/>
      <c r="M5" s="11"/>
      <c r="N5" s="11"/>
    </row>
    <row r="6" spans="1:14" ht="15.75" customHeight="1">
      <c r="A6" s="25" t="s">
        <v>16</v>
      </c>
      <c r="B6" s="25"/>
      <c r="C6" s="25"/>
      <c r="D6" s="25"/>
      <c r="E6" s="25"/>
      <c r="F6" s="25"/>
      <c r="G6" s="25"/>
      <c r="H6" s="25"/>
      <c r="I6" s="25"/>
      <c r="J6" s="25"/>
      <c r="K6" s="25"/>
      <c r="L6" s="25"/>
      <c r="M6" s="25"/>
      <c r="N6" s="25"/>
    </row>
    <row r="7" spans="1:14" ht="33" customHeight="1">
      <c r="A7" s="22" t="s">
        <v>12</v>
      </c>
      <c r="B7" s="22"/>
      <c r="C7" s="22"/>
      <c r="D7" s="22"/>
      <c r="E7" s="22"/>
      <c r="F7" s="22"/>
      <c r="G7" s="22"/>
      <c r="H7" s="22"/>
      <c r="I7" s="22"/>
      <c r="J7" s="22"/>
      <c r="K7" s="22"/>
      <c r="L7" s="22"/>
      <c r="M7" s="22"/>
      <c r="N7" s="22"/>
    </row>
    <row r="8" spans="1:14" ht="15.75">
      <c r="A8" s="25" t="s">
        <v>13</v>
      </c>
      <c r="B8" s="25"/>
      <c r="C8" s="25"/>
      <c r="D8" s="25"/>
      <c r="E8" s="25"/>
      <c r="F8" s="25"/>
      <c r="G8" s="25"/>
      <c r="H8" s="25"/>
      <c r="I8" s="25"/>
      <c r="J8" s="25"/>
      <c r="K8" s="25"/>
      <c r="L8" s="25"/>
      <c r="M8" s="25"/>
      <c r="N8" s="25"/>
    </row>
    <row r="10" spans="1:14" ht="27" customHeight="1">
      <c r="A10" s="21" t="s">
        <v>6</v>
      </c>
      <c r="B10" s="21" t="s">
        <v>0</v>
      </c>
      <c r="C10" s="19" t="s">
        <v>7</v>
      </c>
      <c r="D10" s="21" t="s">
        <v>43</v>
      </c>
      <c r="E10" s="21" t="s">
        <v>1</v>
      </c>
      <c r="F10" s="21" t="s">
        <v>4</v>
      </c>
      <c r="G10" s="30" t="s">
        <v>2</v>
      </c>
      <c r="H10" s="30"/>
      <c r="I10" s="30"/>
      <c r="J10" s="30"/>
      <c r="K10" s="30"/>
      <c r="L10" s="21" t="s">
        <v>3</v>
      </c>
      <c r="M10" s="19" t="s">
        <v>32</v>
      </c>
      <c r="N10" s="21" t="s">
        <v>10</v>
      </c>
    </row>
    <row r="11" spans="1:14" ht="113.25" customHeight="1">
      <c r="A11" s="21"/>
      <c r="B11" s="21"/>
      <c r="C11" s="20"/>
      <c r="D11" s="21"/>
      <c r="E11" s="21"/>
      <c r="F11" s="21"/>
      <c r="G11" s="6" t="s">
        <v>19</v>
      </c>
      <c r="H11" s="6" t="s">
        <v>20</v>
      </c>
      <c r="I11" s="6" t="s">
        <v>21</v>
      </c>
      <c r="J11" s="6" t="s">
        <v>22</v>
      </c>
      <c r="K11" s="6" t="s">
        <v>23</v>
      </c>
      <c r="L11" s="21"/>
      <c r="M11" s="20"/>
      <c r="N11" s="21"/>
    </row>
    <row r="12" spans="1:14" ht="15.75">
      <c r="A12" s="1">
        <v>1</v>
      </c>
      <c r="B12" s="2">
        <v>2</v>
      </c>
      <c r="C12" s="1">
        <v>3</v>
      </c>
      <c r="D12" s="2">
        <v>4</v>
      </c>
      <c r="E12" s="1">
        <v>5</v>
      </c>
      <c r="F12" s="2">
        <v>6</v>
      </c>
      <c r="G12" s="1">
        <v>7</v>
      </c>
      <c r="H12" s="2">
        <v>8</v>
      </c>
      <c r="I12" s="1">
        <v>9</v>
      </c>
      <c r="J12" s="2">
        <v>10</v>
      </c>
      <c r="K12" s="1">
        <v>11</v>
      </c>
      <c r="L12" s="2">
        <v>12</v>
      </c>
      <c r="M12" s="2"/>
      <c r="N12" s="1">
        <v>13</v>
      </c>
    </row>
    <row r="13" spans="1:16" ht="236.25" customHeight="1">
      <c r="A13" s="1">
        <v>1</v>
      </c>
      <c r="B13" s="2" t="s">
        <v>37</v>
      </c>
      <c r="C13" s="2" t="s">
        <v>11</v>
      </c>
      <c r="D13" s="5">
        <v>1</v>
      </c>
      <c r="E13" s="18" t="s">
        <v>42</v>
      </c>
      <c r="F13" s="2">
        <v>5</v>
      </c>
      <c r="G13" s="3">
        <v>144775.59</v>
      </c>
      <c r="H13" s="3">
        <v>147702.3</v>
      </c>
      <c r="I13" s="3">
        <v>147254.92</v>
      </c>
      <c r="J13" s="3">
        <v>156025.01</v>
      </c>
      <c r="K13" s="3">
        <v>135757.5</v>
      </c>
      <c r="L13" s="4">
        <f>STDEVA(G13:K13)/(SUM(G13:K13)/COUNTIF(G13:K13,"&gt;0"))</f>
        <v>0.04963382576767912</v>
      </c>
      <c r="M13" s="3">
        <f>(G13+H13+I13+J13+K13)/F13</f>
        <v>146303.064</v>
      </c>
      <c r="N13" s="3">
        <f>D13/F13*(SUM(G13:K13))</f>
        <v>146303.064</v>
      </c>
      <c r="P13" s="15"/>
    </row>
    <row r="14" spans="1:16" ht="167.25" customHeight="1">
      <c r="A14" s="1">
        <v>2</v>
      </c>
      <c r="B14" s="1" t="s">
        <v>41</v>
      </c>
      <c r="C14" s="1" t="s">
        <v>11</v>
      </c>
      <c r="D14" s="3">
        <v>13</v>
      </c>
      <c r="E14" s="17" t="s">
        <v>44</v>
      </c>
      <c r="F14" s="1">
        <v>5</v>
      </c>
      <c r="G14" s="3">
        <v>20152.76</v>
      </c>
      <c r="H14" s="3">
        <v>19887.47</v>
      </c>
      <c r="I14" s="3">
        <v>20854.35</v>
      </c>
      <c r="J14" s="3">
        <v>20364.15</v>
      </c>
      <c r="K14" s="3">
        <v>19141.81</v>
      </c>
      <c r="L14" s="4">
        <f>STDEVA(G14:K14)/(SUM(G14:K14)/COUNTIF(G14:K14,"&gt;0"))</f>
        <v>0.03152536118771189</v>
      </c>
      <c r="M14" s="3">
        <f>(G14+H14+I14+J14+K14)/F14</f>
        <v>20080.108</v>
      </c>
      <c r="N14" s="3">
        <v>261041.43</v>
      </c>
      <c r="P14" s="15"/>
    </row>
    <row r="15" spans="1:16" ht="173.25" customHeight="1">
      <c r="A15" s="1">
        <v>3</v>
      </c>
      <c r="B15" s="1" t="s">
        <v>28</v>
      </c>
      <c r="C15" s="1" t="s">
        <v>11</v>
      </c>
      <c r="D15" s="3">
        <v>26</v>
      </c>
      <c r="E15" s="17" t="s">
        <v>38</v>
      </c>
      <c r="F15" s="1">
        <v>5</v>
      </c>
      <c r="G15" s="3">
        <v>1633.07</v>
      </c>
      <c r="H15" s="3">
        <v>1242.1</v>
      </c>
      <c r="I15" s="3">
        <v>1158.58</v>
      </c>
      <c r="J15" s="3">
        <v>1386.89</v>
      </c>
      <c r="K15" s="1">
        <v>1073.84</v>
      </c>
      <c r="L15" s="4">
        <f>STDEVA(G15:K15)/(SUM(G15:K15)/COUNTIF(G15:K15,"&gt;0"))</f>
        <v>0.16910308191880524</v>
      </c>
      <c r="M15" s="3">
        <f>(G15+H15+I15+J15+K15)/F15</f>
        <v>1298.8960000000002</v>
      </c>
      <c r="N15" s="3">
        <v>33771.4</v>
      </c>
      <c r="P15" s="15"/>
    </row>
    <row r="16" spans="1:16" ht="84" customHeight="1">
      <c r="A16" s="1">
        <v>4</v>
      </c>
      <c r="B16" s="1" t="s">
        <v>30</v>
      </c>
      <c r="C16" s="1" t="s">
        <v>11</v>
      </c>
      <c r="D16" s="3">
        <v>1</v>
      </c>
      <c r="E16" s="17" t="s">
        <v>39</v>
      </c>
      <c r="F16" s="1">
        <v>5</v>
      </c>
      <c r="G16" s="3">
        <v>22411.26</v>
      </c>
      <c r="H16" s="3">
        <v>21317.98</v>
      </c>
      <c r="I16" s="3">
        <v>22592.22</v>
      </c>
      <c r="J16" s="3">
        <v>21381.21</v>
      </c>
      <c r="K16" s="3">
        <v>20635.13</v>
      </c>
      <c r="L16" s="4">
        <f>STDEVA(G16:K16)/(SUM(G16:K16)/COUNTIF(G16:K16,"&gt;0"))</f>
        <v>0.03776430531183634</v>
      </c>
      <c r="M16" s="3">
        <f>(G16+H16+I16+J16+K16)/F16</f>
        <v>21667.559999999998</v>
      </c>
      <c r="N16" s="3">
        <f>D16/F16*(SUM(G16:K16))</f>
        <v>21667.559999999998</v>
      </c>
      <c r="P16" s="15"/>
    </row>
    <row r="17" spans="1:16" ht="55.5" customHeight="1">
      <c r="A17" s="1">
        <v>5</v>
      </c>
      <c r="B17" s="1" t="s">
        <v>36</v>
      </c>
      <c r="C17" s="1" t="s">
        <v>11</v>
      </c>
      <c r="D17" s="3">
        <v>1</v>
      </c>
      <c r="E17" s="17" t="s">
        <v>45</v>
      </c>
      <c r="F17" s="1">
        <v>5</v>
      </c>
      <c r="G17" s="3">
        <v>4227.45</v>
      </c>
      <c r="H17" s="3">
        <v>3896.08</v>
      </c>
      <c r="I17" s="3">
        <v>3823.29</v>
      </c>
      <c r="J17" s="3">
        <v>4160.67</v>
      </c>
      <c r="K17" s="3">
        <v>3454.89</v>
      </c>
      <c r="L17" s="4">
        <f>STDEVA(G17:K17)/(SUM(G17:K17)/COUNTIF(G17:K17,"&gt;0"))</f>
        <v>0.07861465681908668</v>
      </c>
      <c r="M17" s="3">
        <f>(G17+H17+I17+J17+K17)/F17</f>
        <v>3912.476</v>
      </c>
      <c r="N17" s="3">
        <f>D17/F17*(SUM(G17:K17))</f>
        <v>3912.4760000000006</v>
      </c>
      <c r="P17" s="15"/>
    </row>
    <row r="18" spans="1:14" ht="15.75">
      <c r="A18" s="26" t="s">
        <v>17</v>
      </c>
      <c r="B18" s="27"/>
      <c r="C18" s="27"/>
      <c r="D18" s="27"/>
      <c r="E18" s="27"/>
      <c r="F18" s="27"/>
      <c r="G18" s="27"/>
      <c r="H18" s="27"/>
      <c r="I18" s="27"/>
      <c r="J18" s="27"/>
      <c r="K18" s="27"/>
      <c r="L18" s="28"/>
      <c r="M18" s="16"/>
      <c r="N18" s="7">
        <f>SUM(N13:N17)</f>
        <v>466695.93000000005</v>
      </c>
    </row>
    <row r="20" spans="1:2" ht="15.75">
      <c r="A20" s="9" t="s">
        <v>8</v>
      </c>
      <c r="B20" s="9"/>
    </row>
    <row r="21" spans="1:14" ht="106.5" customHeight="1">
      <c r="A21" s="29" t="s">
        <v>9</v>
      </c>
      <c r="B21" s="29"/>
      <c r="C21" s="29"/>
      <c r="D21" s="29"/>
      <c r="E21" s="29"/>
      <c r="F21" s="29"/>
      <c r="G21" s="29"/>
      <c r="H21" s="29"/>
      <c r="I21" s="29"/>
      <c r="J21" s="29"/>
      <c r="K21" s="29"/>
      <c r="L21" s="29"/>
      <c r="M21" s="29"/>
      <c r="N21" s="29"/>
    </row>
    <row r="23" ht="15.75">
      <c r="A23" s="9" t="s">
        <v>14</v>
      </c>
    </row>
  </sheetData>
  <sheetProtection/>
  <mergeCells count="18">
    <mergeCell ref="A18:L18"/>
    <mergeCell ref="A21:N21"/>
    <mergeCell ref="A10:A11"/>
    <mergeCell ref="B10:B11"/>
    <mergeCell ref="C10:C11"/>
    <mergeCell ref="D10:D11"/>
    <mergeCell ref="E10:E11"/>
    <mergeCell ref="F10:F11"/>
    <mergeCell ref="G10:K10"/>
    <mergeCell ref="L10:L11"/>
    <mergeCell ref="M10:M11"/>
    <mergeCell ref="N10:N11"/>
    <mergeCell ref="K1:N1"/>
    <mergeCell ref="A2:N2"/>
    <mergeCell ref="A3:N3"/>
    <mergeCell ref="A6:N6"/>
    <mergeCell ref="A7:N7"/>
    <mergeCell ref="A8:N8"/>
  </mergeCells>
  <printOptions/>
  <pageMargins left="0.7480314960629921" right="0.7480314960629921" top="0.984251968503937" bottom="0.72" header="0.5118110236220472" footer="0.5118110236220472"/>
  <pageSetup fitToHeight="2"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25"/>
  <sheetViews>
    <sheetView view="pageBreakPreview" zoomScaleSheetLayoutView="100" zoomScalePageLayoutView="0" workbookViewId="0" topLeftCell="A14">
      <selection activeCell="A14" sqref="A1:IV16384"/>
    </sheetView>
  </sheetViews>
  <sheetFormatPr defaultColWidth="9.140625" defaultRowHeight="12.75"/>
  <cols>
    <col min="1" max="1" width="5.421875" style="0" customWidth="1"/>
    <col min="2" max="2" width="21.8515625" style="0" customWidth="1"/>
    <col min="3" max="3" width="8.140625" style="0" customWidth="1"/>
    <col min="4" max="4" width="12.28125" style="0" customWidth="1"/>
    <col min="5" max="5" width="34.57421875" style="0" customWidth="1"/>
    <col min="6" max="6" width="13.140625" style="0" customWidth="1"/>
    <col min="7" max="7" width="13.8515625" style="0" customWidth="1"/>
    <col min="8" max="11" width="11.7109375" style="0" customWidth="1"/>
    <col min="12" max="12" width="14.140625" style="0" customWidth="1"/>
    <col min="13" max="13" width="18.421875" style="0" customWidth="1"/>
    <col min="14" max="14" width="19.57421875" style="0" customWidth="1"/>
    <col min="15" max="15" width="10.140625" style="0" bestFit="1" customWidth="1"/>
    <col min="17" max="17" width="10.140625" style="0" bestFit="1" customWidth="1"/>
    <col min="18" max="18" width="16.421875" style="0" customWidth="1"/>
    <col min="19" max="19" width="10.140625" style="0" bestFit="1" customWidth="1"/>
  </cols>
  <sheetData>
    <row r="1" spans="11:14" ht="77.25" customHeight="1">
      <c r="K1" s="22" t="s">
        <v>34</v>
      </c>
      <c r="L1" s="22"/>
      <c r="M1" s="22"/>
      <c r="N1" s="22"/>
    </row>
    <row r="2" spans="1:14" ht="19.5" customHeight="1">
      <c r="A2" s="23" t="s">
        <v>15</v>
      </c>
      <c r="B2" s="23"/>
      <c r="C2" s="23"/>
      <c r="D2" s="23"/>
      <c r="E2" s="23"/>
      <c r="F2" s="23"/>
      <c r="G2" s="23"/>
      <c r="H2" s="23"/>
      <c r="I2" s="23"/>
      <c r="J2" s="23"/>
      <c r="K2" s="23"/>
      <c r="L2" s="23"/>
      <c r="M2" s="23"/>
      <c r="N2" s="23"/>
    </row>
    <row r="3" spans="1:14" ht="17.25" customHeight="1">
      <c r="A3" s="24" t="s">
        <v>33</v>
      </c>
      <c r="B3" s="24"/>
      <c r="C3" s="24"/>
      <c r="D3" s="24"/>
      <c r="E3" s="24"/>
      <c r="F3" s="24"/>
      <c r="G3" s="24"/>
      <c r="H3" s="24"/>
      <c r="I3" s="24"/>
      <c r="J3" s="24"/>
      <c r="K3" s="24"/>
      <c r="L3" s="24"/>
      <c r="M3" s="24"/>
      <c r="N3" s="24"/>
    </row>
    <row r="4" spans="1:14" ht="10.5" customHeight="1">
      <c r="A4" s="10"/>
      <c r="B4" s="10"/>
      <c r="C4" s="10"/>
      <c r="D4" s="10"/>
      <c r="E4" s="10"/>
      <c r="F4" s="10"/>
      <c r="G4" s="10"/>
      <c r="H4" s="10"/>
      <c r="I4" s="10"/>
      <c r="J4" s="10"/>
      <c r="K4" s="10"/>
      <c r="L4" s="10"/>
      <c r="M4" s="10"/>
      <c r="N4" s="10"/>
    </row>
    <row r="5" spans="1:15" ht="15.75">
      <c r="A5" s="11" t="s">
        <v>18</v>
      </c>
      <c r="B5" s="11"/>
      <c r="C5" s="11"/>
      <c r="D5" s="11"/>
      <c r="E5" s="11"/>
      <c r="F5" s="11"/>
      <c r="G5" s="11"/>
      <c r="H5" s="11"/>
      <c r="I5" s="11"/>
      <c r="J5" s="11"/>
      <c r="K5" s="11"/>
      <c r="L5" s="11"/>
      <c r="M5" s="11"/>
      <c r="N5" s="11"/>
      <c r="O5" s="11"/>
    </row>
    <row r="6" spans="1:15" ht="15.75" customHeight="1">
      <c r="A6" s="25" t="s">
        <v>16</v>
      </c>
      <c r="B6" s="25"/>
      <c r="C6" s="25"/>
      <c r="D6" s="25"/>
      <c r="E6" s="25"/>
      <c r="F6" s="25"/>
      <c r="G6" s="25"/>
      <c r="H6" s="25"/>
      <c r="I6" s="25"/>
      <c r="J6" s="25"/>
      <c r="K6" s="25"/>
      <c r="L6" s="25"/>
      <c r="M6" s="25"/>
      <c r="N6" s="25"/>
      <c r="O6" s="12"/>
    </row>
    <row r="7" spans="1:15" ht="33" customHeight="1">
      <c r="A7" s="22" t="s">
        <v>12</v>
      </c>
      <c r="B7" s="22"/>
      <c r="C7" s="22"/>
      <c r="D7" s="22"/>
      <c r="E7" s="22"/>
      <c r="F7" s="22"/>
      <c r="G7" s="22"/>
      <c r="H7" s="22"/>
      <c r="I7" s="22"/>
      <c r="J7" s="22"/>
      <c r="K7" s="22"/>
      <c r="L7" s="22"/>
      <c r="M7" s="22"/>
      <c r="N7" s="22"/>
      <c r="O7" s="12"/>
    </row>
    <row r="8" spans="1:15" ht="15.75">
      <c r="A8" s="25" t="s">
        <v>13</v>
      </c>
      <c r="B8" s="25"/>
      <c r="C8" s="25"/>
      <c r="D8" s="25"/>
      <c r="E8" s="25"/>
      <c r="F8" s="25"/>
      <c r="G8" s="25"/>
      <c r="H8" s="25"/>
      <c r="I8" s="25"/>
      <c r="J8" s="25"/>
      <c r="K8" s="25"/>
      <c r="L8" s="25"/>
      <c r="M8" s="25"/>
      <c r="N8" s="25"/>
      <c r="O8" s="12"/>
    </row>
    <row r="10" spans="1:14" ht="27" customHeight="1">
      <c r="A10" s="21" t="s">
        <v>6</v>
      </c>
      <c r="B10" s="21" t="s">
        <v>0</v>
      </c>
      <c r="C10" s="19" t="s">
        <v>7</v>
      </c>
      <c r="D10" s="21" t="s">
        <v>5</v>
      </c>
      <c r="E10" s="21" t="s">
        <v>1</v>
      </c>
      <c r="F10" s="21" t="s">
        <v>4</v>
      </c>
      <c r="G10" s="30" t="s">
        <v>2</v>
      </c>
      <c r="H10" s="30"/>
      <c r="I10" s="30"/>
      <c r="J10" s="30"/>
      <c r="K10" s="30"/>
      <c r="L10" s="21" t="s">
        <v>3</v>
      </c>
      <c r="M10" s="19" t="s">
        <v>32</v>
      </c>
      <c r="N10" s="21" t="s">
        <v>10</v>
      </c>
    </row>
    <row r="11" spans="1:14" ht="113.25" customHeight="1">
      <c r="A11" s="21"/>
      <c r="B11" s="21"/>
      <c r="C11" s="20"/>
      <c r="D11" s="21"/>
      <c r="E11" s="21"/>
      <c r="F11" s="21"/>
      <c r="G11" s="6" t="s">
        <v>19</v>
      </c>
      <c r="H11" s="6" t="s">
        <v>20</v>
      </c>
      <c r="I11" s="6" t="s">
        <v>21</v>
      </c>
      <c r="J11" s="6" t="s">
        <v>22</v>
      </c>
      <c r="K11" s="6" t="s">
        <v>23</v>
      </c>
      <c r="L11" s="21"/>
      <c r="M11" s="20"/>
      <c r="N11" s="21"/>
    </row>
    <row r="12" spans="1:14" ht="15.75">
      <c r="A12" s="1">
        <v>1</v>
      </c>
      <c r="B12" s="2">
        <v>2</v>
      </c>
      <c r="C12" s="1">
        <v>3</v>
      </c>
      <c r="D12" s="2">
        <v>4</v>
      </c>
      <c r="E12" s="1">
        <v>5</v>
      </c>
      <c r="F12" s="2">
        <v>6</v>
      </c>
      <c r="G12" s="1">
        <v>7</v>
      </c>
      <c r="H12" s="2">
        <v>8</v>
      </c>
      <c r="I12" s="1">
        <v>9</v>
      </c>
      <c r="J12" s="2">
        <v>10</v>
      </c>
      <c r="K12" s="1">
        <v>11</v>
      </c>
      <c r="L12" s="2">
        <v>12</v>
      </c>
      <c r="M12" s="2"/>
      <c r="N12" s="1">
        <v>13</v>
      </c>
    </row>
    <row r="13" spans="1:17" ht="182.25" customHeight="1">
      <c r="A13" s="1">
        <v>1</v>
      </c>
      <c r="B13" s="2" t="s">
        <v>24</v>
      </c>
      <c r="C13" s="2" t="s">
        <v>11</v>
      </c>
      <c r="D13" s="5">
        <v>1</v>
      </c>
      <c r="E13" s="14" t="s">
        <v>25</v>
      </c>
      <c r="F13" s="2">
        <v>5</v>
      </c>
      <c r="G13" s="3">
        <v>135000</v>
      </c>
      <c r="H13" s="3">
        <v>127000</v>
      </c>
      <c r="I13" s="3">
        <v>115546.74</v>
      </c>
      <c r="J13" s="3">
        <v>125000</v>
      </c>
      <c r="K13" s="3">
        <v>127100</v>
      </c>
      <c r="L13" s="4">
        <f>STDEVA(G13:K13)/(SUM(G13:K13)/COUNTIF(G13:K13,"&gt;0"))</f>
        <v>0.05522475516140464</v>
      </c>
      <c r="M13" s="3">
        <f>(G13+H13+I13+J13+K13)/F13</f>
        <v>125929.348</v>
      </c>
      <c r="N13" s="3">
        <f>D13/F13*(SUM(G13:K13))</f>
        <v>125929.348</v>
      </c>
      <c r="O13" s="15">
        <f>M13*D13</f>
        <v>125929.348</v>
      </c>
      <c r="Q13" s="15"/>
    </row>
    <row r="14" spans="1:17" ht="251.25" customHeight="1">
      <c r="A14" s="1">
        <v>2</v>
      </c>
      <c r="B14" s="1" t="s">
        <v>26</v>
      </c>
      <c r="C14" s="1" t="s">
        <v>11</v>
      </c>
      <c r="D14" s="3">
        <v>13</v>
      </c>
      <c r="E14" s="13" t="s">
        <v>27</v>
      </c>
      <c r="F14" s="1">
        <v>5</v>
      </c>
      <c r="G14" s="3">
        <v>17620</v>
      </c>
      <c r="H14" s="3">
        <v>17100</v>
      </c>
      <c r="I14" s="3">
        <v>16292.09</v>
      </c>
      <c r="J14" s="3">
        <v>17400</v>
      </c>
      <c r="K14" s="1">
        <v>18000</v>
      </c>
      <c r="L14" s="4">
        <f>STDEVA(G14:K14)/(SUM(G14:K14)/COUNTIF(G14:K14,"&gt;0"))</f>
        <v>0.0372385083716671</v>
      </c>
      <c r="M14" s="3">
        <f>(G14+H14+I14+J14+K14)/F14</f>
        <v>17282.417999999998</v>
      </c>
      <c r="N14" s="3">
        <v>224671.46</v>
      </c>
      <c r="O14" s="15">
        <f>M14*D14</f>
        <v>224671.43399999998</v>
      </c>
      <c r="Q14" s="15"/>
    </row>
    <row r="15" spans="1:17" ht="204.75" customHeight="1">
      <c r="A15" s="1">
        <v>3</v>
      </c>
      <c r="B15" s="1" t="s">
        <v>28</v>
      </c>
      <c r="C15" s="1" t="s">
        <v>11</v>
      </c>
      <c r="D15" s="3">
        <v>26</v>
      </c>
      <c r="E15" s="13" t="s">
        <v>29</v>
      </c>
      <c r="F15" s="1">
        <v>5</v>
      </c>
      <c r="G15" s="3">
        <v>1200</v>
      </c>
      <c r="H15" s="3">
        <v>1068</v>
      </c>
      <c r="I15" s="3">
        <v>913.97</v>
      </c>
      <c r="J15" s="3">
        <v>1410</v>
      </c>
      <c r="K15" s="1">
        <v>1000</v>
      </c>
      <c r="L15" s="4">
        <f>STDEVA(G15:K15)/(SUM(G15:K15)/COUNTIF(G15:K15,"&gt;0"))</f>
        <v>0.17317210214132658</v>
      </c>
      <c r="M15" s="3">
        <f>(G15+H15+I15+J15+K15)/F15</f>
        <v>1118.394</v>
      </c>
      <c r="N15" s="3">
        <v>29078.14</v>
      </c>
      <c r="O15" s="15">
        <f>M15*D15</f>
        <v>29078.244</v>
      </c>
      <c r="Q15" s="15"/>
    </row>
    <row r="16" spans="1:17" ht="84" customHeight="1">
      <c r="A16" s="1">
        <v>4</v>
      </c>
      <c r="B16" s="1" t="s">
        <v>30</v>
      </c>
      <c r="C16" s="1" t="s">
        <v>11</v>
      </c>
      <c r="D16" s="3">
        <v>1</v>
      </c>
      <c r="E16" s="13" t="s">
        <v>31</v>
      </c>
      <c r="F16" s="1">
        <v>5</v>
      </c>
      <c r="G16" s="3">
        <v>18500</v>
      </c>
      <c r="H16" s="3">
        <v>18330</v>
      </c>
      <c r="I16" s="3">
        <v>17563.1</v>
      </c>
      <c r="J16" s="3">
        <v>19350</v>
      </c>
      <c r="K16" s="1">
        <v>19500</v>
      </c>
      <c r="L16" s="4">
        <f>STDEVA(G16:K16)/(SUM(G16:K16)/COUNTIF(G16:K16,"&gt;0"))</f>
        <v>0.04255152746273767</v>
      </c>
      <c r="M16" s="3">
        <f>(G16+H16+I16+J16+K16)/F16</f>
        <v>18648.620000000003</v>
      </c>
      <c r="N16" s="3">
        <f>D16/F16*(SUM(G16:K16))</f>
        <v>18648.620000000003</v>
      </c>
      <c r="O16" s="15">
        <f>M16*D16</f>
        <v>18648.620000000003</v>
      </c>
      <c r="Q16" s="15"/>
    </row>
    <row r="17" spans="1:15" ht="15.75">
      <c r="A17" s="26" t="s">
        <v>17</v>
      </c>
      <c r="B17" s="27"/>
      <c r="C17" s="27"/>
      <c r="D17" s="27"/>
      <c r="E17" s="27"/>
      <c r="F17" s="27"/>
      <c r="G17" s="27"/>
      <c r="H17" s="27"/>
      <c r="I17" s="27"/>
      <c r="J17" s="27"/>
      <c r="K17" s="27"/>
      <c r="L17" s="28"/>
      <c r="M17" s="16"/>
      <c r="N17" s="7">
        <f>SUM(N13:N16)</f>
        <v>398327.56799999997</v>
      </c>
      <c r="O17" s="15"/>
    </row>
    <row r="18" ht="12.75">
      <c r="O18" s="15"/>
    </row>
    <row r="19" spans="1:15" ht="15.75">
      <c r="A19" s="9" t="s">
        <v>8</v>
      </c>
      <c r="B19" s="9"/>
      <c r="O19" s="15"/>
    </row>
    <row r="23" spans="1:15" ht="106.5" customHeight="1">
      <c r="A23" s="29" t="s">
        <v>9</v>
      </c>
      <c r="B23" s="29"/>
      <c r="C23" s="29"/>
      <c r="D23" s="29"/>
      <c r="E23" s="29"/>
      <c r="F23" s="29"/>
      <c r="G23" s="29"/>
      <c r="H23" s="29"/>
      <c r="I23" s="29"/>
      <c r="J23" s="29"/>
      <c r="K23" s="29"/>
      <c r="L23" s="29"/>
      <c r="M23" s="29"/>
      <c r="N23" s="29"/>
      <c r="O23" s="8"/>
    </row>
    <row r="25" ht="15.75">
      <c r="A25" s="9" t="s">
        <v>14</v>
      </c>
    </row>
  </sheetData>
  <sheetProtection/>
  <mergeCells count="18">
    <mergeCell ref="C10:C11"/>
    <mergeCell ref="A2:N2"/>
    <mergeCell ref="N10:N11"/>
    <mergeCell ref="L10:L11"/>
    <mergeCell ref="A8:N8"/>
    <mergeCell ref="F10:F11"/>
    <mergeCell ref="M10:M11"/>
    <mergeCell ref="A3:N3"/>
    <mergeCell ref="K1:N1"/>
    <mergeCell ref="D10:D11"/>
    <mergeCell ref="B10:B11"/>
    <mergeCell ref="E10:E11"/>
    <mergeCell ref="G10:K10"/>
    <mergeCell ref="A23:N23"/>
    <mergeCell ref="A17:L17"/>
    <mergeCell ref="A7:N7"/>
    <mergeCell ref="A6:N6"/>
    <mergeCell ref="A10:A11"/>
  </mergeCells>
  <printOptions/>
  <pageMargins left="0.25" right="0.25" top="0.75" bottom="0.75" header="0.3" footer="0.3"/>
  <pageSetup horizontalDpi="600" verticalDpi="600" orientation="landscape" paperSize="9" scale="65" r:id="rId2"/>
  <rowBreaks count="1" manualBreakCount="1">
    <brk id="13"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2014-10-27T07:53:34Z</cp:lastPrinted>
  <dcterms:created xsi:type="dcterms:W3CDTF">1996-10-08T23:32:33Z</dcterms:created>
  <dcterms:modified xsi:type="dcterms:W3CDTF">2014-10-27T07:54:30Z</dcterms:modified>
  <cp:category/>
  <cp:version/>
  <cp:contentType/>
  <cp:contentStatus/>
</cp:coreProperties>
</file>